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135" windowWidth="23250" windowHeight="11055"/>
  </bookViews>
  <sheets>
    <sheet name="Калькулятор" sheetId="4" r:id="rId1"/>
    <sheet name="Калькулятор_вар2" sheetId="1" state="hidden" r:id="rId2"/>
  </sheets>
  <definedNames>
    <definedName name="Стоимость_апартамента" localSheetId="0">Калькулятор!$C$11:$C$19</definedName>
    <definedName name="Стоимость_апартамента">Калькулятор_вар2!$A$17:$A$25</definedName>
  </definedNames>
  <calcPr calcId="114210"/>
</workbook>
</file>

<file path=xl/calcChain.xml><?xml version="1.0" encoding="utf-8"?>
<calcChain xmlns="http://schemas.openxmlformats.org/spreadsheetml/2006/main">
  <c r="D5" i="4"/>
  <c r="D3"/>
  <c r="F17"/>
  <c r="F16"/>
  <c r="F15"/>
  <c r="F14"/>
  <c r="F13"/>
  <c r="F12"/>
  <c r="F11"/>
  <c r="B3" i="1"/>
  <c r="B7"/>
  <c r="B8"/>
  <c r="D18"/>
  <c r="D19"/>
  <c r="D20"/>
  <c r="D21"/>
  <c r="D22"/>
  <c r="D23"/>
  <c r="D17"/>
  <c r="D7" i="4"/>
  <c r="D8"/>
</calcChain>
</file>

<file path=xl/sharedStrings.xml><?xml version="1.0" encoding="utf-8"?>
<sst xmlns="http://schemas.openxmlformats.org/spreadsheetml/2006/main" count="57" uniqueCount="33">
  <si>
    <t>Показатели</t>
  </si>
  <si>
    <t>Стоимость аренды в месяц</t>
  </si>
  <si>
    <t>Срок заполняемости в месяц с учетом сезонности</t>
  </si>
  <si>
    <t>Среднегодовой доход</t>
  </si>
  <si>
    <t>Стоимость апартамента</t>
  </si>
  <si>
    <t>6 -7 млн.</t>
  </si>
  <si>
    <t>3,5 млн</t>
  </si>
  <si>
    <t>9-10 млн.</t>
  </si>
  <si>
    <t>10-11 млн.</t>
  </si>
  <si>
    <t>11-12 млн.</t>
  </si>
  <si>
    <t>руб.</t>
  </si>
  <si>
    <t>руб</t>
  </si>
  <si>
    <t>месяцев</t>
  </si>
  <si>
    <t>Данные</t>
  </si>
  <si>
    <t>Ед.измерения</t>
  </si>
  <si>
    <t>стоимость апартамента выбирается из списка</t>
  </si>
  <si>
    <t>Срок окупаемости в годах</t>
  </si>
  <si>
    <t>Комментарии</t>
  </si>
  <si>
    <t>Не учитывается отделка</t>
  </si>
  <si>
    <t>меняется автоматически</t>
  </si>
  <si>
    <t>Обозначенный диапазон</t>
  </si>
  <si>
    <t>Допускается, что апартаменты будут сданы весь год</t>
  </si>
  <si>
    <t>Ставка аренды</t>
  </si>
  <si>
    <t>Ср. стоимость</t>
  </si>
  <si>
    <t>Срок окупаемости,лет</t>
  </si>
  <si>
    <t>Калькулятор</t>
  </si>
  <si>
    <t>Рассматриваются квартиры до 100 кв.м</t>
  </si>
  <si>
    <t>8-9 млн.</t>
  </si>
  <si>
    <t>7-8 млн.</t>
  </si>
  <si>
    <t>№</t>
  </si>
  <si>
    <t xml:space="preserve">Рыночная ставка аренды </t>
  </si>
  <si>
    <t>Стоимость апартамента, руб.</t>
  </si>
  <si>
    <t>Калькулятор Инвестора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</si>
</sst>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3" fontId="0" fillId="0" borderId="0" xfId="1" applyFont="1"/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1" xfId="1" applyFont="1" applyBorder="1"/>
    <xf numFmtId="165" fontId="0" fillId="0" borderId="1" xfId="1" applyNumberFormat="1" applyFont="1" applyBorder="1"/>
    <xf numFmtId="43" fontId="0" fillId="0" borderId="1" xfId="1" applyNumberFormat="1" applyFont="1" applyBorder="1" applyAlignment="1">
      <alignment horizontal="center"/>
    </xf>
    <xf numFmtId="164" fontId="0" fillId="0" borderId="0" xfId="0" applyNumberFormat="1"/>
    <xf numFmtId="0" fontId="5" fillId="0" borderId="0" xfId="0" applyFont="1"/>
    <xf numFmtId="0" fontId="4" fillId="0" borderId="2" xfId="0" applyFont="1" applyBorder="1"/>
    <xf numFmtId="43" fontId="4" fillId="0" borderId="3" xfId="1" applyFont="1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2" fillId="0" borderId="8" xfId="1" applyNumberFormat="1" applyFont="1" applyBorder="1"/>
    <xf numFmtId="0" fontId="0" fillId="0" borderId="9" xfId="0" applyBorder="1"/>
    <xf numFmtId="0" fontId="6" fillId="0" borderId="0" xfId="0" applyFont="1"/>
    <xf numFmtId="165" fontId="0" fillId="0" borderId="10" xfId="1" applyNumberFormat="1" applyFont="1" applyBorder="1" applyAlignment="1">
      <alignment horizontal="center"/>
    </xf>
    <xf numFmtId="0" fontId="0" fillId="0" borderId="11" xfId="0" applyBorder="1"/>
    <xf numFmtId="165" fontId="0" fillId="0" borderId="12" xfId="1" applyNumberFormat="1" applyFont="1" applyBorder="1" applyAlignment="1">
      <alignment horizontal="center"/>
    </xf>
    <xf numFmtId="0" fontId="0" fillId="0" borderId="13" xfId="0" applyBorder="1"/>
    <xf numFmtId="165" fontId="0" fillId="0" borderId="14" xfId="1" applyNumberFormat="1" applyFont="1" applyBorder="1" applyAlignment="1">
      <alignment horizontal="center"/>
    </xf>
    <xf numFmtId="0" fontId="0" fillId="0" borderId="15" xfId="0" applyBorder="1"/>
    <xf numFmtId="0" fontId="4" fillId="0" borderId="0" xfId="0" applyFont="1"/>
    <xf numFmtId="0" fontId="3" fillId="0" borderId="0" xfId="0" applyFont="1"/>
    <xf numFmtId="165" fontId="0" fillId="0" borderId="11" xfId="1" applyNumberFormat="1" applyFont="1" applyBorder="1"/>
    <xf numFmtId="165" fontId="0" fillId="0" borderId="13" xfId="1" applyNumberFormat="1" applyFont="1" applyBorder="1"/>
    <xf numFmtId="165" fontId="0" fillId="0" borderId="15" xfId="1" applyNumberFormat="1" applyFont="1" applyBorder="1"/>
    <xf numFmtId="165" fontId="1" fillId="0" borderId="0" xfId="1" applyNumberFormat="1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24</xdr:row>
      <xdr:rowOff>85725</xdr:rowOff>
    </xdr:from>
    <xdr:to>
      <xdr:col>4</xdr:col>
      <xdr:colOff>95250</xdr:colOff>
      <xdr:row>27</xdr:row>
      <xdr:rowOff>152400</xdr:rowOff>
    </xdr:to>
    <xdr:sp macro="" textlink="">
      <xdr:nvSpPr>
        <xdr:cNvPr id="2" name="Прямоугольная выноска 1"/>
        <xdr:cNvSpPr/>
      </xdr:nvSpPr>
      <xdr:spPr>
        <a:xfrm>
          <a:off x="4467225" y="4552950"/>
          <a:ext cx="1257300" cy="638175"/>
        </a:xfrm>
        <a:prstGeom prst="wedgeRectCallout">
          <a:avLst>
            <a:gd name="adj1" fmla="val -25378"/>
            <a:gd name="adj2" fmla="val -86754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Исходные данные меняются здесь</a:t>
          </a:r>
        </a:p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F17"/>
  <sheetViews>
    <sheetView showGridLines="0" tabSelected="1" workbookViewId="0">
      <selection activeCell="G18" sqref="G18"/>
    </sheetView>
  </sheetViews>
  <sheetFormatPr defaultRowHeight="15"/>
  <cols>
    <col min="3" max="3" width="47" customWidth="1"/>
    <col min="4" max="4" width="15.140625" style="1" bestFit="1" customWidth="1"/>
    <col min="5" max="5" width="14.28515625" customWidth="1"/>
  </cols>
  <sheetData>
    <row r="1" spans="1:6" ht="19.5" thickBot="1">
      <c r="A1" s="25">
        <v>1</v>
      </c>
      <c r="C1" s="8" t="s">
        <v>32</v>
      </c>
    </row>
    <row r="2" spans="1:6">
      <c r="C2" s="9" t="s">
        <v>13</v>
      </c>
      <c r="D2" s="10" t="s">
        <v>0</v>
      </c>
      <c r="E2" s="11" t="s">
        <v>14</v>
      </c>
    </row>
    <row r="3" spans="1:6">
      <c r="C3" s="12" t="s">
        <v>1</v>
      </c>
      <c r="D3" s="5">
        <f>VLOOKUP(D5,C10:E17,3,FALSE)</f>
        <v>40000</v>
      </c>
      <c r="E3" s="13" t="s">
        <v>11</v>
      </c>
      <c r="F3" s="17"/>
    </row>
    <row r="4" spans="1:6">
      <c r="C4" s="12" t="s">
        <v>2</v>
      </c>
      <c r="D4" s="5">
        <v>12</v>
      </c>
      <c r="E4" s="13" t="s">
        <v>12</v>
      </c>
    </row>
    <row r="5" spans="1:6">
      <c r="C5" s="12" t="s">
        <v>4</v>
      </c>
      <c r="D5" s="6" t="str">
        <f>VLOOKUP(A1,B10:D17,2,FALSE)</f>
        <v>3,5 млн</v>
      </c>
      <c r="E5" s="13" t="s">
        <v>11</v>
      </c>
      <c r="F5" s="17" t="s">
        <v>15</v>
      </c>
    </row>
    <row r="6" spans="1:6">
      <c r="C6" s="12"/>
      <c r="D6" s="4"/>
      <c r="E6" s="13"/>
    </row>
    <row r="7" spans="1:6">
      <c r="C7" s="12" t="s">
        <v>3</v>
      </c>
      <c r="D7" s="5">
        <f>D4*D3</f>
        <v>480000</v>
      </c>
      <c r="E7" s="13" t="s">
        <v>10</v>
      </c>
    </row>
    <row r="8" spans="1:6" ht="15.75" thickBot="1">
      <c r="C8" s="14" t="s">
        <v>16</v>
      </c>
      <c r="D8" s="15">
        <f ca="1">VLOOKUP(Калькулятор!D5,C10:E17,2,FALSE)/(D7)</f>
        <v>7.291666666666667</v>
      </c>
      <c r="E8" s="16"/>
    </row>
    <row r="10" spans="1:6" ht="45.75" thickBot="1">
      <c r="B10" t="s">
        <v>29</v>
      </c>
      <c r="C10" t="s">
        <v>20</v>
      </c>
      <c r="D10" s="31" t="s">
        <v>31</v>
      </c>
      <c r="E10" s="32" t="s">
        <v>30</v>
      </c>
      <c r="F10" s="33" t="s">
        <v>24</v>
      </c>
    </row>
    <row r="11" spans="1:6">
      <c r="B11">
        <v>1</v>
      </c>
      <c r="C11" s="29" t="s">
        <v>6</v>
      </c>
      <c r="D11" s="18">
        <v>3500000</v>
      </c>
      <c r="E11" s="26">
        <v>40000</v>
      </c>
      <c r="F11" s="7">
        <f>D11/(E11*$D$4)</f>
        <v>7.291666666666667</v>
      </c>
    </row>
    <row r="12" spans="1:6">
      <c r="B12">
        <v>2</v>
      </c>
      <c r="C12" s="30" t="s">
        <v>5</v>
      </c>
      <c r="D12" s="20">
        <v>6500000</v>
      </c>
      <c r="E12" s="27">
        <v>60000</v>
      </c>
      <c r="F12" s="7">
        <f t="shared" ref="F12:F17" si="0">D12/(E12*$D$4)</f>
        <v>9.0277777777777786</v>
      </c>
    </row>
    <row r="13" spans="1:6">
      <c r="B13">
        <v>3</v>
      </c>
      <c r="C13" s="29" t="s">
        <v>28</v>
      </c>
      <c r="D13" s="20">
        <v>7500000</v>
      </c>
      <c r="E13" s="27">
        <v>80000</v>
      </c>
      <c r="F13" s="7">
        <f t="shared" si="0"/>
        <v>7.8125</v>
      </c>
    </row>
    <row r="14" spans="1:6">
      <c r="B14">
        <v>4</v>
      </c>
      <c r="C14" s="29" t="s">
        <v>27</v>
      </c>
      <c r="D14" s="20">
        <v>8500000</v>
      </c>
      <c r="E14" s="27">
        <v>90000</v>
      </c>
      <c r="F14" s="7">
        <f t="shared" si="0"/>
        <v>7.8703703703703702</v>
      </c>
    </row>
    <row r="15" spans="1:6">
      <c r="B15">
        <v>5</v>
      </c>
      <c r="C15" s="29" t="s">
        <v>7</v>
      </c>
      <c r="D15" s="20">
        <v>9500000</v>
      </c>
      <c r="E15" s="27">
        <v>100000</v>
      </c>
      <c r="F15" s="7">
        <f t="shared" si="0"/>
        <v>7.916666666666667</v>
      </c>
    </row>
    <row r="16" spans="1:6">
      <c r="B16">
        <v>6</v>
      </c>
      <c r="C16" s="29" t="s">
        <v>8</v>
      </c>
      <c r="D16" s="20">
        <v>10500000</v>
      </c>
      <c r="E16" s="27">
        <v>100000</v>
      </c>
      <c r="F16" s="7">
        <f t="shared" si="0"/>
        <v>8.75</v>
      </c>
    </row>
    <row r="17" spans="2:6" ht="15.75" thickBot="1">
      <c r="B17">
        <v>7</v>
      </c>
      <c r="C17" s="29" t="s">
        <v>9</v>
      </c>
      <c r="D17" s="22">
        <v>11500000</v>
      </c>
      <c r="E17" s="28">
        <v>100000</v>
      </c>
      <c r="F17" s="7">
        <f t="shared" si="0"/>
        <v>9.5833333333333339</v>
      </c>
    </row>
  </sheetData>
  <phoneticPr fontId="0" type="noConversion"/>
  <dataValidations count="1">
    <dataValidation type="list" allowBlank="1" showInputMessage="1" showErrorMessage="1" sqref="D5">
      <formula1>Стоимость_апартамента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D23"/>
  <sheetViews>
    <sheetView showGridLines="0" workbookViewId="0">
      <selection activeCell="A32" sqref="A32"/>
    </sheetView>
  </sheetViews>
  <sheetFormatPr defaultRowHeight="15"/>
  <cols>
    <col min="1" max="1" width="47" customWidth="1"/>
    <col min="2" max="2" width="14" style="1" customWidth="1"/>
    <col min="3" max="3" width="14.28515625" customWidth="1"/>
  </cols>
  <sheetData>
    <row r="1" spans="1:4" ht="19.5" thickBot="1">
      <c r="A1" s="8" t="s">
        <v>25</v>
      </c>
    </row>
    <row r="2" spans="1:4">
      <c r="A2" s="9" t="s">
        <v>13</v>
      </c>
      <c r="B2" s="10" t="s">
        <v>0</v>
      </c>
      <c r="C2" s="11" t="s">
        <v>14</v>
      </c>
    </row>
    <row r="3" spans="1:4">
      <c r="A3" s="12" t="s">
        <v>1</v>
      </c>
      <c r="B3" s="5">
        <f>VLOOKUP(B5,A16:C23,3,FALSE)</f>
        <v>120000</v>
      </c>
      <c r="C3" s="13" t="s">
        <v>11</v>
      </c>
      <c r="D3" s="17" t="s">
        <v>19</v>
      </c>
    </row>
    <row r="4" spans="1:4">
      <c r="A4" s="12" t="s">
        <v>2</v>
      </c>
      <c r="B4" s="5">
        <v>12</v>
      </c>
      <c r="C4" s="13" t="s">
        <v>12</v>
      </c>
    </row>
    <row r="5" spans="1:4">
      <c r="A5" s="12" t="s">
        <v>4</v>
      </c>
      <c r="B5" s="6" t="s">
        <v>9</v>
      </c>
      <c r="C5" s="13" t="s">
        <v>11</v>
      </c>
      <c r="D5" s="17" t="s">
        <v>15</v>
      </c>
    </row>
    <row r="6" spans="1:4">
      <c r="A6" s="12"/>
      <c r="B6" s="4"/>
      <c r="C6" s="13"/>
    </row>
    <row r="7" spans="1:4">
      <c r="A7" s="12" t="s">
        <v>3</v>
      </c>
      <c r="B7" s="5">
        <f>B4*B3</f>
        <v>1440000</v>
      </c>
      <c r="C7" s="13" t="s">
        <v>10</v>
      </c>
    </row>
    <row r="8" spans="1:4" ht="15.75" thickBot="1">
      <c r="A8" s="14" t="s">
        <v>16</v>
      </c>
      <c r="B8" s="15">
        <f ca="1">VLOOKUP(Калькулятор_вар2!B5,A16:C23,2,FALSE)/(B7)</f>
        <v>7.9861111111111107</v>
      </c>
      <c r="C8" s="16"/>
    </row>
    <row r="11" spans="1:4">
      <c r="A11" s="24" t="s">
        <v>17</v>
      </c>
    </row>
    <row r="12" spans="1:4">
      <c r="A12" s="17" t="s">
        <v>18</v>
      </c>
    </row>
    <row r="13" spans="1:4">
      <c r="A13" s="17" t="s">
        <v>21</v>
      </c>
    </row>
    <row r="14" spans="1:4">
      <c r="A14" s="17" t="s">
        <v>26</v>
      </c>
    </row>
    <row r="16" spans="1:4" ht="15.75" thickBot="1">
      <c r="A16" t="s">
        <v>20</v>
      </c>
      <c r="B16" s="1" t="s">
        <v>23</v>
      </c>
      <c r="C16" t="s">
        <v>22</v>
      </c>
      <c r="D16" t="s">
        <v>24</v>
      </c>
    </row>
    <row r="17" spans="1:4">
      <c r="A17" s="2" t="s">
        <v>6</v>
      </c>
      <c r="B17" s="18">
        <v>3500000</v>
      </c>
      <c r="C17" s="19">
        <v>50000</v>
      </c>
      <c r="D17" s="7">
        <f>B17/(C17*$B$4)</f>
        <v>5.833333333333333</v>
      </c>
    </row>
    <row r="18" spans="1:4">
      <c r="A18" s="3" t="s">
        <v>5</v>
      </c>
      <c r="B18" s="20">
        <v>6500000</v>
      </c>
      <c r="C18" s="21">
        <v>80000</v>
      </c>
      <c r="D18" s="7">
        <f t="shared" ref="D18:D23" si="0">B18/(C18*$B$4)</f>
        <v>6.770833333333333</v>
      </c>
    </row>
    <row r="19" spans="1:4">
      <c r="A19" s="2" t="s">
        <v>28</v>
      </c>
      <c r="B19" s="20">
        <v>7500000</v>
      </c>
      <c r="C19" s="21">
        <v>100000</v>
      </c>
      <c r="D19" s="7">
        <f t="shared" si="0"/>
        <v>6.25</v>
      </c>
    </row>
    <row r="20" spans="1:4">
      <c r="A20" s="2" t="s">
        <v>27</v>
      </c>
      <c r="B20" s="20">
        <v>8500000</v>
      </c>
      <c r="C20" s="21">
        <v>100000</v>
      </c>
      <c r="D20" s="7">
        <f t="shared" si="0"/>
        <v>7.083333333333333</v>
      </c>
    </row>
    <row r="21" spans="1:4">
      <c r="A21" s="2" t="s">
        <v>7</v>
      </c>
      <c r="B21" s="20">
        <v>9500000</v>
      </c>
      <c r="C21" s="21">
        <v>110000</v>
      </c>
      <c r="D21" s="7">
        <f t="shared" si="0"/>
        <v>7.1969696969696972</v>
      </c>
    </row>
    <row r="22" spans="1:4">
      <c r="A22" s="2" t="s">
        <v>8</v>
      </c>
      <c r="B22" s="20">
        <v>10500000</v>
      </c>
      <c r="C22" s="21">
        <v>120000</v>
      </c>
      <c r="D22" s="7">
        <f t="shared" si="0"/>
        <v>7.291666666666667</v>
      </c>
    </row>
    <row r="23" spans="1:4" ht="15.75" thickBot="1">
      <c r="A23" s="2" t="s">
        <v>9</v>
      </c>
      <c r="B23" s="22">
        <v>11500000</v>
      </c>
      <c r="C23" s="23">
        <v>120000</v>
      </c>
      <c r="D23" s="7">
        <f t="shared" si="0"/>
        <v>7.9861111111111107</v>
      </c>
    </row>
  </sheetData>
  <phoneticPr fontId="0" type="noConversion"/>
  <dataValidations count="1">
    <dataValidation type="list" allowBlank="1" showInputMessage="1" showErrorMessage="1" sqref="B5">
      <formula1>Стоимость_апартамента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Калькулятор</vt:lpstr>
      <vt:lpstr>Калькулятор_вар2</vt:lpstr>
      <vt:lpstr>Калькулятор!Стоимость_апартамента</vt:lpstr>
      <vt:lpstr>Стоимость_апартамента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Ануфриев Дмитрий Вячеславович</dc:creator>
  <cp:lastModifiedBy>Elena</cp:lastModifiedBy>
  <dcterms:created xsi:type="dcterms:W3CDTF">2013-07-18T11:34:00Z</dcterms:created>
  <dcterms:modified xsi:type="dcterms:W3CDTF">2013-08-04T12:30:34Z</dcterms:modified>
</cp:coreProperties>
</file>